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Core"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patonk\Downloads\"/>
    </mc:Choice>
  </mc:AlternateContent>
  <xr:revisionPtr revIDLastSave="0" documentId="8_{A2A773D4-DA37-4A37-8BA1-96D3FDC7E3A9}" xr6:coauthVersionLast="47" xr6:coauthVersionMax="47" xr10:uidLastSave="{00000000-0000-0000-0000-000000000000}"/>
  <bookViews>
    <workbookView xWindow="-110" yWindow="-110" windowWidth="19420" windowHeight="10420" xr2:uid="{00000000-000D-0000-FFFF-FFFF00000000}"/>
  </bookViews>
  <sheets>
    <sheet name="Recruitmen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 l="1"/>
  <c r="D48" i="1"/>
  <c r="D53" i="1"/>
  <c r="D60" i="1"/>
  <c r="D12" i="1"/>
  <c r="D23" i="1"/>
  <c r="D18" i="1"/>
  <c r="D10" i="1"/>
  <c r="D27" i="1"/>
  <c r="D45" i="1"/>
  <c r="D66" i="1"/>
  <c r="D38" i="1"/>
  <c r="D15" i="1"/>
  <c r="D28" i="1"/>
  <c r="D54" i="1"/>
  <c r="D29" i="1"/>
  <c r="D24" i="1"/>
  <c r="D25" i="1"/>
  <c r="D13" i="1"/>
  <c r="D36" i="1"/>
  <c r="D11" i="1"/>
  <c r="D68" i="1"/>
  <c r="D64" i="1"/>
  <c r="D4" i="1"/>
  <c r="D63" i="1"/>
  <c r="D7" i="1"/>
  <c r="D5" i="1"/>
  <c r="D39" i="1"/>
  <c r="D67" i="1"/>
  <c r="D55" i="1"/>
  <c r="D34" i="1"/>
  <c r="D49" i="1"/>
  <c r="D6" i="1"/>
  <c r="D51" i="1"/>
  <c r="D62" i="1"/>
  <c r="D70" i="1"/>
  <c r="D32" i="1"/>
  <c r="D17" i="1"/>
  <c r="D57" i="1"/>
  <c r="D26" i="1"/>
  <c r="D22" i="1"/>
  <c r="D30" i="1"/>
  <c r="D61" i="1"/>
  <c r="D16" i="1"/>
  <c r="D58" i="1"/>
  <c r="D33" i="1"/>
  <c r="D37" i="1"/>
  <c r="D50" i="1"/>
  <c r="D59" i="1"/>
  <c r="D31" i="1"/>
  <c r="D42" i="1"/>
  <c r="D20" i="1"/>
  <c r="D40" i="1"/>
  <c r="D46" i="1"/>
  <c r="D65" i="1"/>
  <c r="D44" i="1"/>
  <c r="D9" i="1"/>
  <c r="D52" i="1"/>
  <c r="D43" i="1"/>
  <c r="D41" i="1"/>
  <c r="D56" i="1"/>
  <c r="D14" i="1"/>
  <c r="D69" i="1"/>
  <c r="D19" i="1"/>
  <c r="D3" i="1"/>
  <c r="D8" i="1"/>
</calcChain>
</file>

<file path=xl/sharedStrings.xml><?xml version="1.0" encoding="utf-8"?>
<sst xmlns="http://schemas.openxmlformats.org/spreadsheetml/2006/main" count="211" uniqueCount="121">
  <si>
    <t>Majors Recruited</t>
  </si>
  <si>
    <t>Organization Name</t>
  </si>
  <si>
    <t>Position Types</t>
  </si>
  <si>
    <t>Website</t>
  </si>
  <si>
    <t>*All Majors*</t>
  </si>
  <si>
    <t>Central Plateau Cleanup Company</t>
  </si>
  <si>
    <t>Full Time, Part Time, Internship</t>
  </si>
  <si>
    <t>AmeriCorps of Chelan-Douglas Community Action Council</t>
  </si>
  <si>
    <t>Full Time, Part Time</t>
  </si>
  <si>
    <t>English</t>
  </si>
  <si>
    <t>CWU - Dept of English</t>
  </si>
  <si>
    <t>Graduate Program</t>
  </si>
  <si>
    <t>Accounting, Computer Science, EMS/Paramedicine, Industrial Engineering Technology, Law &amp; Justice, Management, Mathematics, Mechanical Engineering Technology, Modern IT Applications Minor</t>
  </si>
  <si>
    <t>Yakima County Human Resources</t>
  </si>
  <si>
    <t>Full Time, Part Time, Temporary/Seasonal</t>
  </si>
  <si>
    <t>*All Majors*, Construction Management, Finance &amp; Supply Chain Management , ITAM: Administrative Management, Management, Project Management Minor or Cert</t>
  </si>
  <si>
    <t>Consolidated Electrical Distributors, Inc. (CED)</t>
  </si>
  <si>
    <t>Full Time, Internship</t>
  </si>
  <si>
    <t>Accounting, Finance &amp; Supply Chain Management , Management, Safety &amp; Health Management</t>
  </si>
  <si>
    <t>Twin City Foods, Inc.</t>
  </si>
  <si>
    <t>*All Majors*, Public Health</t>
  </si>
  <si>
    <t>Prestige Care Inc</t>
  </si>
  <si>
    <t>Rush Team Apparel</t>
  </si>
  <si>
    <t>Part Time, Temporary/Seasonal</t>
  </si>
  <si>
    <t>*All Majors*, Accessibility Studies, Accounting, Adventure Leadership Minor, Aerospace Studies Minor, American Indian Studies, Anthropology &amp; Museum Studies, Apparel Design Minor, Apparel, Textiles, &amp; Merchandising, Art, Aviation Management Minor, Aviation Management: Aviation Maintenance Management, Aviation Management: Aviation Management, Bilingual Ed/Teaching English as a Second Language, Biological Sciences, Business &amp; Marketing Teacher Preparation, Career &amp; Technical Education Teaching Minor, Chemistry, Child Development Minor, Clinical Physiology, Communication, Computer Science, Construction Management, Craft Brewing, Cultural &amp; Environmental Resource Management, Dance Performance Minor, Early Childhood Education, Economics, Educating Highly Capable Learners Minor, Electronics Engineering Technology, Elementary Education, EMS/Paramedicine, English, Environmental Studies, Ethnic Studies, Event Management, Exercise Science, Family &amp; Child Life, Family &amp; Consumer Sciences, Family &amp; Consumer Sciences Teaching, Film Program, Finance &amp; Supply Chain Management , Food Science &amp; Nutrition, Food Service Management Minor, French, Geography, Geological Sciences, Global Literacy Development Certificate, Global Wine Trade, History, Industrial Engineering Technology, Innovation through IT Minor, Instructional Foundations, Integrated Energy Management, Interdisciplinary Studies - Social Sciences, ITAM: Administrative Management, ITAM: Cybersecurity, ITAM: Information Technology, ITAM: Network Mangement, ITAM: Retail Management &amp; Technology, ITAM: Web &amp; Database Management, Japanese, Law &amp; Justice, Library Media Endorsement, Literacy Minor, Management, Mathematics, Mechanical Engineering Technology, Military Science Minor, Modern IT Applications Minor, Music, Philosophy &amp; Religious Studies, Physical Activity &amp; Recreation Programming, Physical Activity &amp; Recreation Programming Minor, Physical Education - Dance Minor, Physical Education - Dance: Teaching Minor, Physical Education and School Health, Physical Rehabilitation Therapy Minor, Physics, Political Science, Primate Behavior &amp; Ecology, Professional Pilot Minor, Professional Pilot: Commercial Pilot, Professional Pilot: Flight Officer, Program Development, Project Management Minor or Cert, Psychology, Public Health, Public Relations, Recreation Management, Retail Management &amp; Technology Minor or Cert, Risk, Insurance, &amp; Safety Management, Russian, Safety &amp; Health Management, Science Ed. Minor (K-8), Science Education, Sociology, Spanish, Special Education, Sport Coaching Minor, Structures of Data Analytics for IT Managers Minor or Cert, Technology Education, Theatre Arts, Tourism Management, Web Design &amp; Management Minor or Cert, Wine Trade &amp; Tourism, Women's &amp; Gender Studies, World Languages</t>
  </si>
  <si>
    <t>Sport and Movement Studies</t>
  </si>
  <si>
    <t>Central Washington University - OUR</t>
  </si>
  <si>
    <t>Part Time</t>
  </si>
  <si>
    <t>Electronics Engineering Technology, Finance &amp; Supply Chain Management , Industrial Engineering Technology, ITAM: Administrative Management, ITAM: Information Technology, ITAM: Network Mangement, ITAM: Web &amp; Database Management, Program Development, Project Management Minor or Cert</t>
  </si>
  <si>
    <t>Microsoft</t>
  </si>
  <si>
    <t/>
  </si>
  <si>
    <t>SanMar</t>
  </si>
  <si>
    <t>*All Majors*, Accounting</t>
  </si>
  <si>
    <t>Washington State Auditor's Office</t>
  </si>
  <si>
    <t>Seattle Pacific University</t>
  </si>
  <si>
    <t>Child Development Minor, Early Childhood Education, Educating Highly Capable Learners Minor, Elementary Education, Family &amp; Child Life, Family &amp; Consumer Sciences, Family &amp; Consumer Sciences Teaching, Physical Activity &amp; Recreation Programming, Physical Activity &amp; Recreation Programming Minor, Physical Education and School Health, Recreation Management, Special Education, Sport Coaching Minor</t>
  </si>
  <si>
    <t>Powderpigs Ski School</t>
  </si>
  <si>
    <t>CWU Army ROTC</t>
  </si>
  <si>
    <t>Construction Management</t>
  </si>
  <si>
    <t>Prospect Construction</t>
  </si>
  <si>
    <t>Electronics Engineering Technology, Finance &amp; Supply Chain Management , Mechanical Engineering Technology, Project Management Minor or Cert</t>
  </si>
  <si>
    <t>Keytronic</t>
  </si>
  <si>
    <t>U.S. Student Fulbright Advisor</t>
  </si>
  <si>
    <t>*All Majors*, Business &amp; Marketing Teacher Preparation, Communication, Craft Brewing, Event Management, Food Science &amp; Nutrition, Food Service Management Minor, French, Global Wine Trade, Management, Public Relations, Retail Management &amp; Technology Minor or Cert, Wine Trade &amp; Tourism</t>
  </si>
  <si>
    <t>Siren Song Winery</t>
  </si>
  <si>
    <t>Full Time, Part Time, Internship, Temporary/Seasonal</t>
  </si>
  <si>
    <t>Multnomah County Sheriff's Office</t>
  </si>
  <si>
    <t>Full Time</t>
  </si>
  <si>
    <t>Accounting, Aviation Management Minor, Aviation Management: Aviation Maintenance Management, Aviation Management: Aviation Management, Communication, Computer Science, Cultural &amp; Environmental Resource Management, Economics, English, Environmental Studies, Event Management, Finance &amp; Supply Chain Management , Geography, Geological Sciences, ITAM: Administrative Management, ITAM: Cybersecurity, ITAM: Information Technology, ITAM: Network Mangement, Law &amp; Justice, Management, Mathematics, Mechanical Engineering Technology, Program Development, Project Management Minor or Cert, Public Health, Public Relations, Recreation Management, Risk, Insurance, &amp; Safety Management, Safety &amp; Health Management</t>
  </si>
  <si>
    <t>Kittitas County</t>
  </si>
  <si>
    <t>U.S. Railroad Retirement Board</t>
  </si>
  <si>
    <t>Construction Management, Environmental Studies, Geological Sciences, Risk, Insurance, &amp; Safety Management, Safety &amp; Health Management</t>
  </si>
  <si>
    <t>CRH Americas Materials</t>
  </si>
  <si>
    <t>Aerospace Studies Minor, Biological Sciences, Chemistry, Computer Science, Construction Management, Cultural &amp; Environmental Resource Management, Electronics Engineering Technology, Environmental Studies, Geological Sciences, Industrial Engineering Technology, Integrated Energy Management, Modern IT Applications Minor, Physics, Structures of Data Analytics for IT Managers Minor or Cert</t>
  </si>
  <si>
    <t>University of Washington</t>
  </si>
  <si>
    <t>IRS Criminal Investigation</t>
  </si>
  <si>
    <t>*All Majors*, Law &amp; Justice</t>
  </si>
  <si>
    <t>CWU Law &amp; Justice Dept.</t>
  </si>
  <si>
    <t>Internship, Graduate Program</t>
  </si>
  <si>
    <t>Construction Management, Industrial Engineering Technology, Mechanical Engineering Technology, Project Management Minor or Cert</t>
  </si>
  <si>
    <t>General Mechanical Inc.</t>
  </si>
  <si>
    <t>U.S. Department of the Interior, Bureau of Reclamation</t>
  </si>
  <si>
    <t>Crux Subsurface</t>
  </si>
  <si>
    <t>Accounting, Communication, Computer Science, Construction Management, Cultural &amp; Environmental Resource Management, Economics, Environmental Studies, ITAM: Cybersecurity, ITAM: Information Technology, ITAM: Network Mangement, Law &amp; Justice, Management, Mechanical Engineering Technology, Political Science, Project Management Minor or Cert</t>
  </si>
  <si>
    <t>Kitsap County Human Resources</t>
  </si>
  <si>
    <t>Yakima Valley Farm Workers Clinic</t>
  </si>
  <si>
    <t>*All Majors*, Computer Science, ITAM: Cybersecurity, Web Design &amp; Management Minor or Cert</t>
  </si>
  <si>
    <t>University of Washington, Tacoma</t>
  </si>
  <si>
    <t>Social Security Administration</t>
  </si>
  <si>
    <t>Electronics Engineering Technology, Mechanical Engineering Technology</t>
  </si>
  <si>
    <t>ATS Automation</t>
  </si>
  <si>
    <t>Shoemaker Manufacturing</t>
  </si>
  <si>
    <t>*All Majors*, Adventure Leadership Minor, Child Development Minor, Communication, Elementary Education, Environmental Studies, Exercise Science, Family &amp; Child Life, Food Science &amp; Nutrition, Food Service Management Minor, Physical Activity &amp; Recreation Programming, Physical Activity &amp; Recreation Programming Minor, Psychology, Public Relations, Recreation Management, Science Education, Spanish, Special Education, Theatre Arts, Tourism Management</t>
  </si>
  <si>
    <t>Lake Wenatchee YMCA Camp</t>
  </si>
  <si>
    <t>Part Time, Internship, Temporary/Seasonal</t>
  </si>
  <si>
    <t>Tufts University School of Medicine Graduate Programs</t>
  </si>
  <si>
    <t>Washington State Liquor and Cannabis BD</t>
  </si>
  <si>
    <t>Portland State University</t>
  </si>
  <si>
    <t>Arizona State University</t>
  </si>
  <si>
    <t>Bechtel</t>
  </si>
  <si>
    <t>US Marine Corps Officer Selection</t>
  </si>
  <si>
    <t>Accounting, American Indian Studies, Anthropology &amp; Museum Studies, Biological Sciences, Construction Management, Cultural &amp; Environmental Resource Management, Environmental Studies, History, Law &amp; Justice, Library Media Endorsement, Safety &amp; Health Management</t>
  </si>
  <si>
    <t>ANR Group Inc</t>
  </si>
  <si>
    <t>Internship, Temporary/Seasonal</t>
  </si>
  <si>
    <t>Chemistry, Craft Brewing</t>
  </si>
  <si>
    <t>Virgil Gamache Farms</t>
  </si>
  <si>
    <t>Temporary/Seasonal</t>
  </si>
  <si>
    <t>Apparel, Textiles, &amp; Merchandising, Business &amp; Marketing Teacher Preparation, Food Service Management Minor, Management, Retail Management &amp; Technology Minor or Cert, Tourism Management</t>
  </si>
  <si>
    <t>Woodin Enterprises DBA Woody's Classic Man</t>
  </si>
  <si>
    <t>Computer Science, Electronics Engineering Technology, Safety &amp; Health Management</t>
  </si>
  <si>
    <t>Chelan County PUD</t>
  </si>
  <si>
    <t>Chemistry, Japanese, Management, Mathematics, Mechanical Engineering Technology, Program Development, Project Management Minor or Cert, Risk, Insurance, &amp; Safety Management, Safety &amp; Health Management, Science Education</t>
  </si>
  <si>
    <t>Moses Lake Industries (MLI)</t>
  </si>
  <si>
    <t>Family &amp; Child Life, Interdisciplinary Studies - Social Sciences, Psychology, Sociology</t>
  </si>
  <si>
    <t>Comprehensive Healthcare</t>
  </si>
  <si>
    <t>Enterprise Mobility</t>
  </si>
  <si>
    <t>CWU's Psychological Science MS Program</t>
  </si>
  <si>
    <t>Accounting</t>
  </si>
  <si>
    <t>Internal Revenue Service</t>
  </si>
  <si>
    <t>*All Majors*, Adventure Leadership Minor, Communication, Event Management, Food Service Management Minor, Management, Recreation Management, Tourism Management</t>
  </si>
  <si>
    <t>Suncadia Resort</t>
  </si>
  <si>
    <t>Construction Management, Risk, Insurance, &amp; Safety Management, Safety &amp; Health Management</t>
  </si>
  <si>
    <t>Holder Construction</t>
  </si>
  <si>
    <t>COPE Health Scholars</t>
  </si>
  <si>
    <t>Northeastern University-Seattle</t>
  </si>
  <si>
    <t>Washington State Department of Corrections-Ellensburg Field Office</t>
  </si>
  <si>
    <t>Seattle Medical Recruiting Station</t>
  </si>
  <si>
    <t>Full Time, Part Time, Graduate Program</t>
  </si>
  <si>
    <t>Biological Sciences, Chemistry, Construction Management, Cultural &amp; Environmental Resource Management, Electronics Engineering Technology, Environmental Studies, Finance &amp; Supply Chain Management , Industrial Engineering Technology, Integrated Energy Management, Management, Mechanical Engineering Technology, Physics, Safety &amp; Health Management</t>
  </si>
  <si>
    <t>Group14 Technologies</t>
  </si>
  <si>
    <t>Central Washington University- Human Resources</t>
  </si>
  <si>
    <t>American Indian Studies, Anthropology &amp; Museum Studies, Biological Sciences, Cultural &amp; Environmental Resource Management, Environmental Studies, Geography, Geological Sciences, History, Integrated Energy Management, Interdisciplinary Studies - Social Sciences, Military Science Minor, Primate Behavior &amp; Ecology, Recreation Management, Science Education, Tourism Management, Wine Trade &amp; Tourism</t>
  </si>
  <si>
    <t>Cultural and Environmental Resource Management Graduate Program</t>
  </si>
  <si>
    <t>CWU History Department</t>
  </si>
  <si>
    <t>CWU-IT Management (ITAM)</t>
  </si>
  <si>
    <t>City Year</t>
  </si>
  <si>
    <t>University of Idaho</t>
  </si>
  <si>
    <t>Stell Environmental at Yakima Training Center</t>
  </si>
  <si>
    <t>Senior Life Resources/Home Care Services</t>
  </si>
  <si>
    <t>Seattle Police Department</t>
  </si>
  <si>
    <r>
      <rPr>
        <b/>
        <sz val="18"/>
        <color theme="9" tint="-0.249977111117893"/>
        <rFont val="Calibri"/>
        <family val="2"/>
      </rPr>
      <t>2024 Spring Career, Internship, &amp; Grad School Fair</t>
    </r>
    <r>
      <rPr>
        <sz val="18"/>
        <color rgb="FF000000"/>
        <rFont val="Calibri"/>
        <family val="2"/>
      </rPr>
      <t xml:space="preserve">     05.02.24     10am-2pm     SURC Ballroom     CWU-Ellensburg     https://cwu-csm.symplicity.com/events/spring24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</si>
</sst>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rgb="FF000000"/>
      <name val="Calibri"/>
    </font>
    <font>
      <sz val="12"/>
      <color rgb="FF0070C0"/>
      <name val="Calibri"/>
    </font>
    <font>
      <sz val="18"/>
      <color rgb="FF000000"/>
      <name val="Calibri"/>
      <family val="2"/>
    </font>
    <font>
      <b/>
      <sz val="18"/>
      <color theme="9" tint="-0.249977111117893"/>
      <name val="Calibri"/>
      <family val="2"/>
    </font>
    <font>
      <b/>
      <sz val="12"/>
      <color theme="9" tint="-0.249977111117893"/>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2" fillId="0" borderId="0" xfId="0" applyFont="1" applyAlignment="1">
      <alignment horizontal="center" wrapText="1"/>
    </xf>
    <xf numFmtId="0" fontId="0" fillId="0" borderId="0" xfId="0" applyAlignment="1">
      <alignment wrapText="1"/>
    </xf>
    <xf numFmtId="0" fontId="1" fillId="0" borderId="0" xfId="0" applyFont="1" applyAlignment="1">
      <alignment wrapText="1"/>
    </xf>
    <xf numFmtId="0" fontId="4"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0"/>
  <sheetViews>
    <sheetView tabSelected="1" workbookViewId="0">
      <selection activeCell="A4" sqref="A4"/>
    </sheetView>
  </sheetViews>
  <sheetFormatPr defaultRowHeight="15.5" x14ac:dyDescent="0.35"/>
  <cols>
    <col min="1" max="1" width="32.4140625" style="2" customWidth="1"/>
    <col min="2" max="2" width="43.6640625" style="2" customWidth="1"/>
    <col min="3" max="4" width="32.4140625" style="2" customWidth="1"/>
  </cols>
  <sheetData>
    <row r="1" spans="1:4" ht="53" customHeight="1" x14ac:dyDescent="0.55000000000000004">
      <c r="A1" s="1" t="s">
        <v>120</v>
      </c>
      <c r="B1" s="1"/>
      <c r="C1" s="1"/>
      <c r="D1" s="1"/>
    </row>
    <row r="2" spans="1:4" x14ac:dyDescent="0.35">
      <c r="A2" s="4" t="s">
        <v>1</v>
      </c>
      <c r="B2" s="4" t="s">
        <v>0</v>
      </c>
      <c r="C2" s="4" t="s">
        <v>2</v>
      </c>
      <c r="D2" s="4" t="s">
        <v>3</v>
      </c>
    </row>
    <row r="3" spans="1:4" ht="31" x14ac:dyDescent="0.35">
      <c r="A3" s="2" t="s">
        <v>7</v>
      </c>
      <c r="B3" s="2" t="s">
        <v>4</v>
      </c>
      <c r="C3" s="2" t="s">
        <v>8</v>
      </c>
      <c r="D3" s="3" t="str">
        <f>HYPERLINK("https://cdcac.org/","https://cdcac.org/")</f>
        <v>https://cdcac.org/</v>
      </c>
    </row>
    <row r="4" spans="1:4" ht="108.5" x14ac:dyDescent="0.35">
      <c r="A4" s="2" t="s">
        <v>82</v>
      </c>
      <c r="B4" s="2" t="s">
        <v>81</v>
      </c>
      <c r="C4" s="2" t="s">
        <v>83</v>
      </c>
      <c r="D4" s="3" t="str">
        <f>HYPERLINK("https://anrinterns.com/","https://anrinterns.com/")</f>
        <v>https://anrinterns.com/</v>
      </c>
    </row>
    <row r="5" spans="1:4" x14ac:dyDescent="0.35">
      <c r="A5" s="2" t="s">
        <v>78</v>
      </c>
      <c r="B5" s="2" t="s">
        <v>4</v>
      </c>
      <c r="C5" s="2" t="s">
        <v>47</v>
      </c>
      <c r="D5" s="3" t="str">
        <f>HYPERLINK("https://www.asu.edu/","https://www.asu.edu/")</f>
        <v>https://www.asu.edu/</v>
      </c>
    </row>
    <row r="6" spans="1:4" ht="31" x14ac:dyDescent="0.35">
      <c r="A6" s="2" t="s">
        <v>70</v>
      </c>
      <c r="B6" s="2" t="s">
        <v>69</v>
      </c>
      <c r="C6" s="2" t="s">
        <v>17</v>
      </c>
      <c r="D6" s="3" t="str">
        <f>HYPERLINK("https://atspnw.com/","https://atspnw.com/")</f>
        <v>https://atspnw.com/</v>
      </c>
    </row>
    <row r="7" spans="1:4" x14ac:dyDescent="0.35">
      <c r="A7" s="2" t="s">
        <v>79</v>
      </c>
      <c r="B7" s="2" t="s">
        <v>4</v>
      </c>
      <c r="C7" s="2" t="s">
        <v>6</v>
      </c>
      <c r="D7" s="3" t="str">
        <f>HYPERLINK("http://www.hanfordvitplant.com/","http://www.hanfordvitplant.com/")</f>
        <v>http://www.hanfordvitplant.com/</v>
      </c>
    </row>
    <row r="8" spans="1:4" ht="31" x14ac:dyDescent="0.35">
      <c r="A8" s="2" t="s">
        <v>5</v>
      </c>
      <c r="B8" s="2" t="s">
        <v>4</v>
      </c>
      <c r="C8" s="2" t="s">
        <v>6</v>
      </c>
      <c r="D8" s="3" t="str">
        <f>HYPERLINK("https://cpcco.hanford.gov/page.cfm/Overview","https://cpcco.hanford.gov/page.cfm/Overview")</f>
        <v>https://cpcco.hanford.gov/page.cfm/Overview</v>
      </c>
    </row>
    <row r="9" spans="1:4" x14ac:dyDescent="0.35">
      <c r="A9" s="2" t="s">
        <v>26</v>
      </c>
      <c r="B9" s="2" t="s">
        <v>4</v>
      </c>
      <c r="C9" s="2" t="s">
        <v>27</v>
      </c>
      <c r="D9" s="3" t="str">
        <f>HYPERLINK("http://www.cwu.edu/our","http://www.cwu.edu/our")</f>
        <v>http://www.cwu.edu/our</v>
      </c>
    </row>
    <row r="10" spans="1:4" ht="31" x14ac:dyDescent="0.35">
      <c r="A10" s="2" t="s">
        <v>110</v>
      </c>
      <c r="B10" s="2" t="s">
        <v>4</v>
      </c>
      <c r="C10" s="2" t="s">
        <v>14</v>
      </c>
      <c r="D10" s="3" t="str">
        <f>HYPERLINK("https://www.cwu.edu/hr/careers","https://www.cwu.edu/hr/careers")</f>
        <v>https://www.cwu.edu/hr/careers</v>
      </c>
    </row>
    <row r="11" spans="1:4" ht="31" x14ac:dyDescent="0.35">
      <c r="A11" s="2" t="s">
        <v>90</v>
      </c>
      <c r="B11" s="2" t="s">
        <v>89</v>
      </c>
      <c r="C11" s="2" t="s">
        <v>47</v>
      </c>
      <c r="D11" s="3" t="str">
        <f>HYPERLINK("https://chelanpud.org","https://chelanpud.org")</f>
        <v>https://chelanpud.org</v>
      </c>
    </row>
    <row r="12" spans="1:4" x14ac:dyDescent="0.35">
      <c r="A12" s="2" t="s">
        <v>115</v>
      </c>
      <c r="B12" s="2" t="s">
        <v>4</v>
      </c>
      <c r="C12" s="2" t="s">
        <v>47</v>
      </c>
      <c r="D12" s="3" t="str">
        <f>HYPERLINK("https://www.cityyear.org/apply-now/","https://www.cityyear.org/apply-now/")</f>
        <v>https://www.cityyear.org/apply-now/</v>
      </c>
    </row>
    <row r="13" spans="1:4" ht="31" x14ac:dyDescent="0.35">
      <c r="A13" s="2" t="s">
        <v>94</v>
      </c>
      <c r="B13" s="2" t="s">
        <v>93</v>
      </c>
      <c r="C13" s="2" t="s">
        <v>47</v>
      </c>
      <c r="D13" s="3" t="str">
        <f>HYPERLINK("http://www.comphc.org","http://www.comphc.org")</f>
        <v>http://www.comphc.org</v>
      </c>
    </row>
    <row r="14" spans="1:4" ht="62" x14ac:dyDescent="0.35">
      <c r="A14" s="2" t="s">
        <v>16</v>
      </c>
      <c r="B14" s="2" t="s">
        <v>15</v>
      </c>
      <c r="C14" s="2" t="s">
        <v>17</v>
      </c>
      <c r="D14" s="3" t="str">
        <f>HYPERLINK("https://www.cednw.com/","https://www.cednw.com/")</f>
        <v>https://www.cednw.com/</v>
      </c>
    </row>
    <row r="15" spans="1:4" x14ac:dyDescent="0.35">
      <c r="A15" s="2" t="s">
        <v>103</v>
      </c>
      <c r="B15" s="2" t="s">
        <v>4</v>
      </c>
      <c r="C15" s="2" t="s">
        <v>6</v>
      </c>
      <c r="D15" s="3" t="str">
        <f>HYPERLINK("https://copehealthscholars.org","https://copehealthscholars.org")</f>
        <v>https://copehealthscholars.org</v>
      </c>
    </row>
    <row r="16" spans="1:4" ht="46.5" x14ac:dyDescent="0.35">
      <c r="A16" s="2" t="s">
        <v>52</v>
      </c>
      <c r="B16" s="2" t="s">
        <v>51</v>
      </c>
      <c r="C16" s="2" t="s">
        <v>17</v>
      </c>
      <c r="D16" s="3" t="str">
        <f>HYPERLINK("http://www.crhamericas.com","http://www.crhamericas.com")</f>
        <v>http://www.crhamericas.com</v>
      </c>
    </row>
    <row r="17" spans="1:4" x14ac:dyDescent="0.35">
      <c r="A17" s="2" t="s">
        <v>62</v>
      </c>
      <c r="B17" s="2" t="s">
        <v>38</v>
      </c>
      <c r="C17" s="2" t="s">
        <v>47</v>
      </c>
      <c r="D17" s="3" t="str">
        <f>HYPERLINK("http://www.cruxsub.com","http://www.cruxsub.com")</f>
        <v>http://www.cruxsub.com</v>
      </c>
    </row>
    <row r="18" spans="1:4" ht="139.5" x14ac:dyDescent="0.35">
      <c r="A18" s="2" t="s">
        <v>112</v>
      </c>
      <c r="B18" s="2" t="s">
        <v>111</v>
      </c>
      <c r="C18" s="2" t="s">
        <v>11</v>
      </c>
      <c r="D18" s="3" t="str">
        <f>HYPERLINK("https://www.cwu.edu/academics/resource-management/","https://www.cwu.edu/academics/resource-management/")</f>
        <v>https://www.cwu.edu/academics/resource-management/</v>
      </c>
    </row>
    <row r="19" spans="1:4" x14ac:dyDescent="0.35">
      <c r="A19" s="2" t="s">
        <v>10</v>
      </c>
      <c r="B19" s="2" t="s">
        <v>9</v>
      </c>
      <c r="C19" s="2" t="s">
        <v>11</v>
      </c>
      <c r="D19" s="3" t="str">
        <f>HYPERLINK("https://cwu.edu/english","https://cwu.edu/english")</f>
        <v>https://cwu.edu/english</v>
      </c>
    </row>
    <row r="20" spans="1:4" x14ac:dyDescent="0.35">
      <c r="A20" s="2" t="s">
        <v>37</v>
      </c>
      <c r="B20" s="2" t="s">
        <v>4</v>
      </c>
      <c r="C20" s="2" t="s">
        <v>8</v>
      </c>
      <c r="D20" s="3" t="str">
        <f>HYPERLINK("http://CWU.edu/army","http://CWU.edu/army")</f>
        <v>http://CWU.edu/army</v>
      </c>
    </row>
    <row r="21" spans="1:4" x14ac:dyDescent="0.35">
      <c r="A21" s="2" t="s">
        <v>113</v>
      </c>
      <c r="B21" s="2" t="s">
        <v>4</v>
      </c>
      <c r="C21" s="2" t="s">
        <v>58</v>
      </c>
      <c r="D21" s="3" t="s">
        <v>30</v>
      </c>
    </row>
    <row r="22" spans="1:4" x14ac:dyDescent="0.35">
      <c r="A22" s="2" t="s">
        <v>57</v>
      </c>
      <c r="B22" s="2" t="s">
        <v>56</v>
      </c>
      <c r="C22" s="2" t="s">
        <v>58</v>
      </c>
      <c r="D22" s="3" t="str">
        <f>HYPERLINK("http://CWU.edu/law","http://CWU.edu/law")</f>
        <v>http://CWU.edu/law</v>
      </c>
    </row>
    <row r="23" spans="1:4" x14ac:dyDescent="0.35">
      <c r="A23" s="2" t="s">
        <v>114</v>
      </c>
      <c r="B23" s="2" t="s">
        <v>4</v>
      </c>
      <c r="C23" s="2" t="s">
        <v>11</v>
      </c>
      <c r="D23" s="3" t="str">
        <f>HYPERLINK("http://www.cwu.edu/it-management","http://www.cwu.edu/it-management")</f>
        <v>http://www.cwu.edu/it-management</v>
      </c>
    </row>
    <row r="24" spans="1:4" ht="46.5" x14ac:dyDescent="0.35">
      <c r="A24" s="2" t="s">
        <v>96</v>
      </c>
      <c r="B24" s="2" t="s">
        <v>4</v>
      </c>
      <c r="C24" s="2" t="s">
        <v>11</v>
      </c>
      <c r="D24" s="3" t="str">
        <f>HYPERLINK("https://www.cwu.edu/academics/explore-programs/experimental-psychology-ms.php","https://www.cwu.edu/academics/explore-programs/experimental-psychology-ms.php")</f>
        <v>https://www.cwu.edu/academics/explore-programs/experimental-psychology-ms.php</v>
      </c>
    </row>
    <row r="25" spans="1:4" x14ac:dyDescent="0.35">
      <c r="A25" s="2" t="s">
        <v>95</v>
      </c>
      <c r="B25" s="2" t="s">
        <v>4</v>
      </c>
      <c r="C25" s="2" t="s">
        <v>17</v>
      </c>
      <c r="D25" s="3" t="str">
        <f>HYPERLINK("https://careers.enterprise.com","https://careers.enterprise.com")</f>
        <v>https://careers.enterprise.com</v>
      </c>
    </row>
    <row r="26" spans="1:4" ht="46.5" x14ac:dyDescent="0.35">
      <c r="A26" s="2" t="s">
        <v>60</v>
      </c>
      <c r="B26" s="2" t="s">
        <v>59</v>
      </c>
      <c r="C26" s="2" t="s">
        <v>47</v>
      </c>
      <c r="D26" s="3" t="str">
        <f>HYPERLINK("https://www.generalmechanical.com","https://www.generalmechanical.com")</f>
        <v>https://www.generalmechanical.com</v>
      </c>
    </row>
    <row r="27" spans="1:4" ht="124" x14ac:dyDescent="0.35">
      <c r="A27" s="2" t="s">
        <v>109</v>
      </c>
      <c r="B27" s="2" t="s">
        <v>108</v>
      </c>
      <c r="C27" s="2" t="s">
        <v>47</v>
      </c>
      <c r="D27" s="3" t="str">
        <f>HYPERLINK("https://www.group14.technology/careers/","https://www.group14.technology/careers/")</f>
        <v>https://www.group14.technology/careers/</v>
      </c>
    </row>
    <row r="28" spans="1:4" ht="31" x14ac:dyDescent="0.35">
      <c r="A28" s="2" t="s">
        <v>102</v>
      </c>
      <c r="B28" s="2" t="s">
        <v>101</v>
      </c>
      <c r="C28" s="2" t="s">
        <v>17</v>
      </c>
      <c r="D28" s="3" t="str">
        <f>HYPERLINK("http://holderconstruction.com","http://holderconstruction.com")</f>
        <v>http://holderconstruction.com</v>
      </c>
    </row>
    <row r="29" spans="1:4" x14ac:dyDescent="0.35">
      <c r="A29" s="2" t="s">
        <v>98</v>
      </c>
      <c r="B29" s="2" t="s">
        <v>97</v>
      </c>
      <c r="C29" s="2" t="s">
        <v>47</v>
      </c>
      <c r="D29" s="3" t="str">
        <f>HYPERLINK("http://www.usajobs.gov","http://www.usajobs.gov")</f>
        <v>http://www.usajobs.gov</v>
      </c>
    </row>
    <row r="30" spans="1:4" ht="46.5" x14ac:dyDescent="0.35">
      <c r="A30" s="2" t="s">
        <v>55</v>
      </c>
      <c r="B30" s="2" t="s">
        <v>4</v>
      </c>
      <c r="C30" s="2" t="s">
        <v>47</v>
      </c>
      <c r="D30" s="3" t="str">
        <f>HYPERLINK("https://www.jobs.irs.gov/resources/job-descriptions/irs-criminal-investigation-special-agent","https://www.jobs.irs.gov/resources/job-descriptions/irs-criminal-investigation-special-agent")</f>
        <v>https://www.jobs.irs.gov/resources/job-descriptions/irs-criminal-investigation-special-agent</v>
      </c>
    </row>
    <row r="31" spans="1:4" ht="62" x14ac:dyDescent="0.35">
      <c r="A31" s="2" t="s">
        <v>41</v>
      </c>
      <c r="B31" s="2" t="s">
        <v>40</v>
      </c>
      <c r="C31" s="2" t="s">
        <v>17</v>
      </c>
      <c r="D31" s="3" t="str">
        <f>HYPERLINK("http://keytronic.com","http://keytronic.com")</f>
        <v>http://keytronic.com</v>
      </c>
    </row>
    <row r="32" spans="1:4" ht="124" x14ac:dyDescent="0.35">
      <c r="A32" s="2" t="s">
        <v>64</v>
      </c>
      <c r="B32" s="2" t="s">
        <v>63</v>
      </c>
      <c r="C32" s="2" t="s">
        <v>45</v>
      </c>
      <c r="D32" s="3" t="str">
        <f>HYPERLINK("https://www.kitsapgov.com/","https://www.kitsapgov.com/")</f>
        <v>https://www.kitsapgov.com/</v>
      </c>
    </row>
    <row r="33" spans="1:4" ht="263.5" x14ac:dyDescent="0.35">
      <c r="A33" s="2" t="s">
        <v>49</v>
      </c>
      <c r="B33" s="2" t="s">
        <v>48</v>
      </c>
      <c r="C33" s="2" t="s">
        <v>45</v>
      </c>
      <c r="D33" s="3" t="str">
        <f>HYPERLINK("http://co.kittitas.wa.us","http://co.kittitas.wa.us")</f>
        <v>http://co.kittitas.wa.us</v>
      </c>
    </row>
    <row r="34" spans="1:4" ht="155" x14ac:dyDescent="0.35">
      <c r="A34" s="2" t="s">
        <v>73</v>
      </c>
      <c r="B34" s="2" t="s">
        <v>72</v>
      </c>
      <c r="C34" s="2" t="s">
        <v>74</v>
      </c>
      <c r="D34" s="3" t="str">
        <f>HYPERLINK("http://www.lwycamp.org","http://www.lwycamp.org")</f>
        <v>http://www.lwycamp.org</v>
      </c>
    </row>
    <row r="35" spans="1:4" ht="108.5" x14ac:dyDescent="0.35">
      <c r="A35" s="2" t="s">
        <v>29</v>
      </c>
      <c r="B35" s="2" t="s">
        <v>28</v>
      </c>
      <c r="C35" s="2" t="s">
        <v>17</v>
      </c>
      <c r="D35" s="3" t="s">
        <v>30</v>
      </c>
    </row>
    <row r="36" spans="1:4" ht="77.5" x14ac:dyDescent="0.35">
      <c r="A36" s="2" t="s">
        <v>92</v>
      </c>
      <c r="B36" s="2" t="s">
        <v>91</v>
      </c>
      <c r="C36" s="2" t="s">
        <v>47</v>
      </c>
      <c r="D36" s="3" t="str">
        <f>HYPERLINK("http://www.mlindustries.com/","http://www.mlindustries.com/")</f>
        <v>http://www.mlindustries.com/</v>
      </c>
    </row>
    <row r="37" spans="1:4" x14ac:dyDescent="0.35">
      <c r="A37" s="2" t="s">
        <v>46</v>
      </c>
      <c r="B37" s="2" t="s">
        <v>4</v>
      </c>
      <c r="C37" s="2" t="s">
        <v>47</v>
      </c>
      <c r="D37" s="3" t="str">
        <f>HYPERLINK("https://jobs@mcso.us","https://jobs@mcso.us")</f>
        <v>https://jobs@mcso.us</v>
      </c>
    </row>
    <row r="38" spans="1:4" x14ac:dyDescent="0.35">
      <c r="A38" s="2" t="s">
        <v>104</v>
      </c>
      <c r="B38" s="2" t="s">
        <v>4</v>
      </c>
      <c r="C38" s="2" t="s">
        <v>58</v>
      </c>
      <c r="D38" s="3" t="str">
        <f>HYPERLINK("https://seattle.northeastern.edu/","https://seattle.northeastern.edu/")</f>
        <v>https://seattle.northeastern.edu/</v>
      </c>
    </row>
    <row r="39" spans="1:4" x14ac:dyDescent="0.35">
      <c r="A39" s="2" t="s">
        <v>77</v>
      </c>
      <c r="B39" s="2" t="s">
        <v>4</v>
      </c>
      <c r="C39" s="2" t="s">
        <v>11</v>
      </c>
      <c r="D39" s="3" t="str">
        <f>HYPERLINK("https://www.pdx.edu/gradschool/","https://www.pdx.edu/gradschool/")</f>
        <v>https://www.pdx.edu/gradschool/</v>
      </c>
    </row>
    <row r="40" spans="1:4" ht="139.5" x14ac:dyDescent="0.35">
      <c r="A40" s="2" t="s">
        <v>36</v>
      </c>
      <c r="B40" s="2" t="s">
        <v>35</v>
      </c>
      <c r="C40" s="2" t="s">
        <v>23</v>
      </c>
      <c r="D40" s="3" t="str">
        <f>HYPERLINK("http://powderpigs.com","http://powderpigs.com")</f>
        <v>http://powderpigs.com</v>
      </c>
    </row>
    <row r="41" spans="1:4" x14ac:dyDescent="0.35">
      <c r="A41" s="2" t="s">
        <v>21</v>
      </c>
      <c r="B41" s="2" t="s">
        <v>20</v>
      </c>
      <c r="C41" s="2" t="s">
        <v>6</v>
      </c>
      <c r="D41" s="3" t="str">
        <f>HYPERLINK("https://www.prestigecare.com/","https://www.prestigecare.com/")</f>
        <v>https://www.prestigecare.com/</v>
      </c>
    </row>
    <row r="42" spans="1:4" x14ac:dyDescent="0.35">
      <c r="A42" s="2" t="s">
        <v>39</v>
      </c>
      <c r="B42" s="2" t="s">
        <v>38</v>
      </c>
      <c r="C42" s="2" t="s">
        <v>17</v>
      </c>
      <c r="D42" s="3" t="str">
        <f>HYPERLINK("http://www.prospectconst.com","http://www.prospectconst.com")</f>
        <v>http://www.prospectconst.com</v>
      </c>
    </row>
    <row r="43" spans="1:4" x14ac:dyDescent="0.35">
      <c r="A43" s="2" t="s">
        <v>22</v>
      </c>
      <c r="B43" s="2" t="s">
        <v>4</v>
      </c>
      <c r="C43" s="2" t="s">
        <v>23</v>
      </c>
      <c r="D43" s="3" t="str">
        <f>HYPERLINK("https://rushteamapparel.com/","https://rushteamapparel.com/")</f>
        <v>https://rushteamapparel.com/</v>
      </c>
    </row>
    <row r="44" spans="1:4" x14ac:dyDescent="0.35">
      <c r="A44" s="2" t="s">
        <v>31</v>
      </c>
      <c r="B44" s="2" t="s">
        <v>4</v>
      </c>
      <c r="C44" s="2" t="s">
        <v>17</v>
      </c>
      <c r="D44" s="3" t="str">
        <f>HYPERLINK("https://sanmar.com/","https://sanmar.com/")</f>
        <v>https://sanmar.com/</v>
      </c>
    </row>
    <row r="45" spans="1:4" ht="46.5" x14ac:dyDescent="0.35">
      <c r="A45" s="2" t="s">
        <v>106</v>
      </c>
      <c r="B45" s="2" t="s">
        <v>4</v>
      </c>
      <c r="C45" s="2" t="s">
        <v>107</v>
      </c>
      <c r="D45" s="3" t="str">
        <f>HYPERLINK("https://www.goarmy.com/careers-and-jobs/specialty-careers/health-care.html","https://www.goarmy.com/careers-and-jobs/specialty-careers/health-care.html")</f>
        <v>https://www.goarmy.com/careers-and-jobs/specialty-careers/health-care.html</v>
      </c>
    </row>
    <row r="46" spans="1:4" ht="31" x14ac:dyDescent="0.35">
      <c r="A46" s="2" t="s">
        <v>34</v>
      </c>
      <c r="B46" s="2" t="s">
        <v>4</v>
      </c>
      <c r="C46" s="2" t="s">
        <v>11</v>
      </c>
      <c r="D46" s="3" t="str">
        <f>HYPERLINK("https://spu.edu/academics/programs/graduate-programs","https://spu.edu/academics/programs/graduate-programs")</f>
        <v>https://spu.edu/academics/programs/graduate-programs</v>
      </c>
    </row>
    <row r="47" spans="1:4" ht="31" x14ac:dyDescent="0.35">
      <c r="A47" s="2" t="s">
        <v>119</v>
      </c>
      <c r="B47" s="2" t="s">
        <v>4</v>
      </c>
      <c r="C47" s="2" t="s">
        <v>47</v>
      </c>
      <c r="D47" s="3" t="str">
        <f>HYPERLINK("https://www.seattle.gov/police/police-jobs","https://www.seattle.gov/police/police-jobs")</f>
        <v>https://www.seattle.gov/police/police-jobs</v>
      </c>
    </row>
    <row r="48" spans="1:4" ht="31" x14ac:dyDescent="0.35">
      <c r="A48" s="2" t="s">
        <v>118</v>
      </c>
      <c r="B48" s="2" t="s">
        <v>4</v>
      </c>
      <c r="C48" s="2" t="s">
        <v>8</v>
      </c>
      <c r="D48" s="3" t="str">
        <f>HYPERLINK("https://seniorliferesources.org/","https://seniorliferesources.org/")</f>
        <v>https://seniorliferesources.org/</v>
      </c>
    </row>
    <row r="49" spans="1:4" x14ac:dyDescent="0.35">
      <c r="A49" s="2" t="s">
        <v>71</v>
      </c>
      <c r="B49" s="2" t="s">
        <v>4</v>
      </c>
      <c r="C49" s="2" t="s">
        <v>23</v>
      </c>
      <c r="D49" s="3" t="str">
        <f>HYPERLINK("http://www.shoemakermfg.com","http://www.shoemakermfg.com")</f>
        <v>http://www.shoemakermfg.com</v>
      </c>
    </row>
    <row r="50" spans="1:4" ht="108.5" x14ac:dyDescent="0.35">
      <c r="A50" s="2" t="s">
        <v>44</v>
      </c>
      <c r="B50" s="2" t="s">
        <v>43</v>
      </c>
      <c r="C50" s="2" t="s">
        <v>45</v>
      </c>
      <c r="D50" s="3" t="str">
        <f>HYPERLINK("https://www.sirensongwines.com","https://www.sirensongwines.com")</f>
        <v>https://www.sirensongwines.com</v>
      </c>
    </row>
    <row r="51" spans="1:4" x14ac:dyDescent="0.35">
      <c r="A51" s="2" t="s">
        <v>68</v>
      </c>
      <c r="B51" s="2" t="s">
        <v>4</v>
      </c>
      <c r="C51" s="2" t="s">
        <v>47</v>
      </c>
      <c r="D51" s="3" t="str">
        <f>HYPERLINK("http://www.ssa.gov","http://www.ssa.gov")</f>
        <v>http://www.ssa.gov</v>
      </c>
    </row>
    <row r="52" spans="1:4" ht="409.5" x14ac:dyDescent="0.35">
      <c r="A52" s="2" t="s">
        <v>25</v>
      </c>
      <c r="B52" s="2" t="s">
        <v>24</v>
      </c>
      <c r="C52" s="2" t="s">
        <v>11</v>
      </c>
      <c r="D52" s="3" t="str">
        <f>HYPERLINK("http://cwu.edu/sportandmovementstudies","http://cwu.edu/sportandmovementstudies")</f>
        <v>http://cwu.edu/sportandmovementstudies</v>
      </c>
    </row>
    <row r="53" spans="1:4" ht="31" x14ac:dyDescent="0.35">
      <c r="A53" s="2" t="s">
        <v>117</v>
      </c>
      <c r="B53" s="2" t="s">
        <v>4</v>
      </c>
      <c r="C53" s="2" t="s">
        <v>86</v>
      </c>
      <c r="D53" s="3" t="str">
        <f>HYPERLINK("https://stellee.com/","https://stellee.com/")</f>
        <v>https://stellee.com/</v>
      </c>
    </row>
    <row r="54" spans="1:4" ht="62" x14ac:dyDescent="0.35">
      <c r="A54" s="2" t="s">
        <v>100</v>
      </c>
      <c r="B54" s="2" t="s">
        <v>99</v>
      </c>
      <c r="C54" s="2" t="s">
        <v>14</v>
      </c>
      <c r="D54" s="3" t="str">
        <f>HYPERLINK("https://www.destinationhotels.com/suncadia-resort","https://www.destinationhotels.com/suncadia-resort")</f>
        <v>https://www.destinationhotels.com/suncadia-resort</v>
      </c>
    </row>
    <row r="55" spans="1:4" ht="31" x14ac:dyDescent="0.35">
      <c r="A55" s="2" t="s">
        <v>75</v>
      </c>
      <c r="B55" s="2" t="s">
        <v>4</v>
      </c>
      <c r="C55" s="2" t="s">
        <v>11</v>
      </c>
      <c r="D55" s="3" t="str">
        <f>HYPERLINK("https://medicine.tufts.edu/","https://medicine.tufts.edu/")</f>
        <v>https://medicine.tufts.edu/</v>
      </c>
    </row>
    <row r="56" spans="1:4" ht="31" x14ac:dyDescent="0.35">
      <c r="A56" s="2" t="s">
        <v>19</v>
      </c>
      <c r="B56" s="2" t="s">
        <v>18</v>
      </c>
      <c r="C56" s="2" t="s">
        <v>14</v>
      </c>
      <c r="D56" s="3" t="str">
        <f>HYPERLINK("https://www.twincityfoods.com","https://www.twincityfoods.com")</f>
        <v>https://www.twincityfoods.com</v>
      </c>
    </row>
    <row r="57" spans="1:4" ht="31" x14ac:dyDescent="0.35">
      <c r="A57" s="2" t="s">
        <v>61</v>
      </c>
      <c r="B57" s="2" t="s">
        <v>4</v>
      </c>
      <c r="C57" s="2" t="s">
        <v>47</v>
      </c>
      <c r="D57" s="3" t="str">
        <f>HYPERLINK("http://www.usbr.gov","http://www.usbr.gov")</f>
        <v>http://www.usbr.gov</v>
      </c>
    </row>
    <row r="58" spans="1:4" x14ac:dyDescent="0.35">
      <c r="A58" s="2" t="s">
        <v>50</v>
      </c>
      <c r="B58" s="2" t="s">
        <v>4</v>
      </c>
      <c r="C58" s="2" t="s">
        <v>47</v>
      </c>
      <c r="D58" s="3" t="str">
        <f>HYPERLINK("http://www.rrb.gov","http://www.rrb.gov")</f>
        <v>http://www.rrb.gov</v>
      </c>
    </row>
    <row r="59" spans="1:4" ht="31" x14ac:dyDescent="0.35">
      <c r="A59" s="2" t="s">
        <v>42</v>
      </c>
      <c r="B59" s="2" t="s">
        <v>4</v>
      </c>
      <c r="C59" s="2" t="s">
        <v>11</v>
      </c>
      <c r="D59" s="3" t="str">
        <f>HYPERLINK("https://us.fulbrightonline.org/fulbright-us-student-program","https://us.fulbrightonline.org/fulbright-us-student-program")</f>
        <v>https://us.fulbrightonline.org/fulbright-us-student-program</v>
      </c>
    </row>
    <row r="60" spans="1:4" ht="31" x14ac:dyDescent="0.35">
      <c r="A60" s="2" t="s">
        <v>116</v>
      </c>
      <c r="B60" s="2" t="s">
        <v>32</v>
      </c>
      <c r="C60" s="2" t="s">
        <v>11</v>
      </c>
      <c r="D60" s="3" t="str">
        <f>HYPERLINK("https://www.uidaho.edu/cbe/degrees/master-of-accountancy","https://www.uidaho.edu/cbe/degrees/master-of-accountancy")</f>
        <v>https://www.uidaho.edu/cbe/degrees/master-of-accountancy</v>
      </c>
    </row>
    <row r="61" spans="1:4" ht="139.5" x14ac:dyDescent="0.35">
      <c r="A61" s="2" t="s">
        <v>54</v>
      </c>
      <c r="B61" s="2" t="s">
        <v>53</v>
      </c>
      <c r="C61" s="2" t="s">
        <v>11</v>
      </c>
      <c r="D61" s="3" t="str">
        <f>HYPERLINK("https://www.engr.washington.edu/admission/professional-masters-certificates","https://www.engr.washington.edu/admission/professional-masters-certificates")</f>
        <v>https://www.engr.washington.edu/admission/professional-masters-certificates</v>
      </c>
    </row>
    <row r="62" spans="1:4" ht="46.5" x14ac:dyDescent="0.35">
      <c r="A62" s="2" t="s">
        <v>67</v>
      </c>
      <c r="B62" s="2" t="s">
        <v>66</v>
      </c>
      <c r="C62" s="2" t="s">
        <v>11</v>
      </c>
      <c r="D62" s="3" t="str">
        <f>HYPERLINK("https://www.tacoma.uw.edu/","https://www.tacoma.uw.edu/")</f>
        <v>https://www.tacoma.uw.edu/</v>
      </c>
    </row>
    <row r="63" spans="1:4" ht="31" x14ac:dyDescent="0.35">
      <c r="A63" s="2" t="s">
        <v>80</v>
      </c>
      <c r="B63" s="2" t="s">
        <v>4</v>
      </c>
      <c r="C63" s="2" t="s">
        <v>6</v>
      </c>
      <c r="D63" s="3" t="str">
        <f>HYPERLINK("https://www.marines.com/becoming-a-marine/officer.html","https://www.marines.com/becoming-a-marine/officer.html")</f>
        <v>https://www.marines.com/becoming-a-marine/officer.html</v>
      </c>
    </row>
    <row r="64" spans="1:4" x14ac:dyDescent="0.35">
      <c r="A64" s="2" t="s">
        <v>85</v>
      </c>
      <c r="B64" s="2" t="s">
        <v>84</v>
      </c>
      <c r="C64" s="2" t="s">
        <v>86</v>
      </c>
      <c r="D64" s="3" t="str">
        <f>HYPERLINK("https://vgfinc.com/contacts/","https://vgfinc.com/contacts/")</f>
        <v>https://vgfinc.com/contacts/</v>
      </c>
    </row>
    <row r="65" spans="1:4" x14ac:dyDescent="0.35">
      <c r="A65" s="2" t="s">
        <v>33</v>
      </c>
      <c r="B65" s="2" t="s">
        <v>32</v>
      </c>
      <c r="C65" s="2" t="s">
        <v>17</v>
      </c>
      <c r="D65" s="3" t="str">
        <f>HYPERLINK("https://sao.wa.gov/","https://sao.wa.gov/")</f>
        <v>https://sao.wa.gov/</v>
      </c>
    </row>
    <row r="66" spans="1:4" ht="31" x14ac:dyDescent="0.35">
      <c r="A66" s="2" t="s">
        <v>105</v>
      </c>
      <c r="B66" s="2" t="s">
        <v>4</v>
      </c>
      <c r="C66" s="2" t="s">
        <v>47</v>
      </c>
      <c r="D66" s="3" t="str">
        <f>HYPERLINK("https://www.doc.wa.gov","https://www.doc.wa.gov")</f>
        <v>https://www.doc.wa.gov</v>
      </c>
    </row>
    <row r="67" spans="1:4" ht="31" x14ac:dyDescent="0.35">
      <c r="A67" s="2" t="s">
        <v>76</v>
      </c>
      <c r="B67" s="2" t="s">
        <v>4</v>
      </c>
      <c r="C67" s="2" t="s">
        <v>47</v>
      </c>
      <c r="D67" s="3" t="str">
        <f>HYPERLINK("https://www.governmentjobs.com/careers/washington/lcb/","https://www.governmentjobs.com/careers/washington/lcb/")</f>
        <v>https://www.governmentjobs.com/careers/washington/lcb/</v>
      </c>
    </row>
    <row r="68" spans="1:4" ht="77.5" x14ac:dyDescent="0.35">
      <c r="A68" s="2" t="s">
        <v>88</v>
      </c>
      <c r="B68" s="2" t="s">
        <v>87</v>
      </c>
      <c r="C68" s="2" t="s">
        <v>14</v>
      </c>
      <c r="D68" s="3" t="str">
        <f>HYPERLINK("http://www.woodysclassicman.com","http://www.woodysclassicman.com")</f>
        <v>http://www.woodysclassicman.com</v>
      </c>
    </row>
    <row r="69" spans="1:4" ht="77.5" x14ac:dyDescent="0.35">
      <c r="A69" s="2" t="s">
        <v>13</v>
      </c>
      <c r="B69" s="2" t="s">
        <v>12</v>
      </c>
      <c r="C69" s="2" t="s">
        <v>14</v>
      </c>
      <c r="D69" s="3" t="str">
        <f>HYPERLINK("https://yakimacounty.wd5.myworkdayjobs.com/YakimaCountyWA","https://yakimacounty.wd5.myworkdayjobs.com/YakimaCountyWA")</f>
        <v>https://yakimacounty.wd5.myworkdayjobs.com/YakimaCountyWA</v>
      </c>
    </row>
    <row r="70" spans="1:4" ht="31" x14ac:dyDescent="0.35">
      <c r="A70" s="2" t="s">
        <v>65</v>
      </c>
      <c r="B70" s="2" t="s">
        <v>4</v>
      </c>
      <c r="C70" s="2" t="s">
        <v>45</v>
      </c>
      <c r="D70" s="3" t="str">
        <f>HYPERLINK("http://www.yvfwc.com","http://www.yvfwc.com")</f>
        <v>http://www.yvfwc.com</v>
      </c>
    </row>
  </sheetData>
  <sortState xmlns:xlrd2="http://schemas.microsoft.com/office/spreadsheetml/2017/richdata2" ref="A3:D70">
    <sortCondition ref="A2:A70"/>
  </sortState>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Recruitment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Kristen Paton</dc:creator>
  <cp:lastModifiedBy>Kristen Paton</cp:lastModifiedBy>
  <dcterms:created xsi:type="dcterms:W3CDTF">2024-04-30T05:40:22Z</dcterms:created>
  <dcterms:modified xsi:type="dcterms:W3CDTF">2024-04-30T05:40:23Z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2024-04-30T01:35:46-04:00</dcterms:created>
  <dcterms:modified xsi:type="dcterms:W3CDTF">2024-04-30T01:35:46-04:00</dcterms:modified>
  <cp:revision>0</cp:revision>
</cp:coreProperties>
</file>